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9555" windowHeight="9225"/>
  </bookViews>
  <sheets>
    <sheet name="Questions" sheetId="1" r:id="rId1"/>
    <sheet name="Sheet3" sheetId="3" r:id="rId2"/>
  </sheets>
  <calcPr calcId="145621"/>
</workbook>
</file>

<file path=xl/calcChain.xml><?xml version="1.0" encoding="utf-8"?>
<calcChain xmlns="http://schemas.openxmlformats.org/spreadsheetml/2006/main">
  <c r="G42" i="1" l="1"/>
  <c r="H42" i="1"/>
  <c r="H43" i="1"/>
  <c r="G44" i="1"/>
  <c r="H44" i="1"/>
  <c r="G45" i="1"/>
  <c r="H45" i="1"/>
  <c r="G46" i="1"/>
  <c r="H46" i="1"/>
  <c r="H47" i="1"/>
  <c r="H48" i="1"/>
  <c r="H49" i="1"/>
  <c r="G50" i="1"/>
  <c r="H50" i="1"/>
  <c r="H51" i="1"/>
  <c r="G52" i="1"/>
  <c r="H52" i="1"/>
  <c r="H53" i="1"/>
  <c r="G23" i="1"/>
  <c r="H23" i="1"/>
  <c r="G24" i="1"/>
  <c r="H24" i="1"/>
  <c r="G25" i="1"/>
  <c r="H25" i="1"/>
  <c r="G26" i="1"/>
  <c r="H26" i="1"/>
  <c r="G27" i="1"/>
  <c r="H27" i="1"/>
  <c r="G28" i="1"/>
  <c r="H28" i="1"/>
  <c r="G29" i="1"/>
  <c r="H29" i="1"/>
  <c r="G30" i="1"/>
  <c r="H30" i="1"/>
  <c r="G31" i="1"/>
  <c r="H31" i="1"/>
  <c r="G32" i="1"/>
  <c r="H32" i="1"/>
  <c r="G33" i="1"/>
  <c r="H33" i="1"/>
  <c r="H34" i="1"/>
  <c r="H41" i="1"/>
  <c r="G41" i="1"/>
  <c r="H22" i="1"/>
  <c r="G22" i="1"/>
  <c r="G10" i="1"/>
  <c r="H10" i="1"/>
  <c r="G11" i="1"/>
  <c r="H11" i="1"/>
  <c r="G12" i="1"/>
  <c r="H12" i="1"/>
  <c r="G13" i="1"/>
  <c r="H13" i="1"/>
  <c r="G14" i="1"/>
  <c r="H14" i="1"/>
  <c r="H9" i="1"/>
  <c r="G9" i="1"/>
  <c r="F76" i="1" l="1"/>
  <c r="F77" i="1"/>
  <c r="G77" i="1" s="1"/>
  <c r="H77" i="1" s="1"/>
  <c r="F78" i="1"/>
  <c r="F84" i="1"/>
  <c r="F85" i="1"/>
  <c r="F86" i="1"/>
  <c r="F87" i="1"/>
  <c r="G85" i="1" l="1"/>
  <c r="H85" i="1" s="1"/>
  <c r="G87" i="1"/>
  <c r="H87" i="1" s="1"/>
  <c r="G78" i="1"/>
  <c r="H78" i="1" s="1"/>
  <c r="I78" i="1" s="1"/>
  <c r="G86" i="1"/>
  <c r="H86" i="1" s="1"/>
  <c r="I86" i="1" l="1"/>
  <c r="I87" i="1"/>
  <c r="F72" i="1" l="1"/>
  <c r="F73" i="1"/>
  <c r="G73" i="1" s="1"/>
  <c r="H73" i="1" s="1"/>
  <c r="F74" i="1"/>
  <c r="F75" i="1"/>
  <c r="G76" i="1" s="1"/>
  <c r="H76" i="1" s="1"/>
  <c r="F79" i="1"/>
  <c r="F80" i="1"/>
  <c r="F81" i="1"/>
  <c r="F71" i="1"/>
  <c r="G71" i="1" s="1"/>
  <c r="H71" i="1" s="1"/>
  <c r="I71" i="1" s="1"/>
  <c r="I24" i="1"/>
  <c r="D59" i="1"/>
  <c r="D60" i="1" s="1"/>
  <c r="D61" i="1" s="1"/>
  <c r="D62" i="1" s="1"/>
  <c r="D63" i="1" s="1"/>
  <c r="D64" i="1" s="1"/>
  <c r="D65" i="1" s="1"/>
  <c r="D66" i="1" s="1"/>
  <c r="D67" i="1" s="1"/>
  <c r="I26" i="1" s="1"/>
  <c r="I34" i="1"/>
  <c r="G34" i="1" s="1"/>
  <c r="I22" i="1"/>
  <c r="I30" i="1" s="1"/>
  <c r="I33" i="1" s="1"/>
  <c r="I9" i="1"/>
  <c r="I14" i="1" s="1"/>
  <c r="I77" i="1" l="1"/>
  <c r="G75" i="1"/>
  <c r="H75" i="1" s="1"/>
  <c r="I76" i="1" s="1"/>
  <c r="G80" i="1"/>
  <c r="H80" i="1" s="1"/>
  <c r="G72" i="1"/>
  <c r="H72" i="1" s="1"/>
  <c r="I72" i="1" s="1"/>
  <c r="G74" i="1"/>
  <c r="H74" i="1" s="1"/>
  <c r="I74" i="1" s="1"/>
  <c r="G81" i="1"/>
  <c r="H81" i="1" s="1"/>
  <c r="I43" i="1" s="1"/>
  <c r="G43" i="1" s="1"/>
  <c r="G79" i="1"/>
  <c r="H79" i="1" s="1"/>
  <c r="I27" i="1"/>
  <c r="I29" i="1" s="1"/>
  <c r="I31" i="1" s="1"/>
  <c r="I12" i="1"/>
  <c r="B16" i="1"/>
  <c r="B4" i="1"/>
  <c r="I81" i="1" l="1"/>
  <c r="I73" i="1"/>
  <c r="I79" i="1"/>
  <c r="I75" i="1"/>
  <c r="I80" i="1"/>
  <c r="I47" i="1" l="1"/>
  <c r="G47" i="1" l="1"/>
  <c r="F82" i="1"/>
  <c r="G82" i="1" s="1"/>
  <c r="H82" i="1" s="1"/>
  <c r="I82" i="1" s="1"/>
  <c r="F83" i="1"/>
  <c r="G48" i="1" l="1"/>
  <c r="G83" i="1"/>
  <c r="H83" i="1" s="1"/>
  <c r="I83" i="1" s="1"/>
  <c r="G84" i="1"/>
  <c r="H84" i="1" s="1"/>
  <c r="I51" i="1" l="1"/>
  <c r="G51" i="1" s="1"/>
  <c r="G49" i="1"/>
  <c r="I84" i="1"/>
  <c r="I85" i="1"/>
  <c r="I53" i="1" l="1"/>
  <c r="G53" i="1" s="1"/>
</calcChain>
</file>

<file path=xl/sharedStrings.xml><?xml version="1.0" encoding="utf-8"?>
<sst xmlns="http://schemas.openxmlformats.org/spreadsheetml/2006/main" count="101" uniqueCount="56">
  <si>
    <t>A rubber band car is powered by a string that is wrapped around the car’s rear axle.  The string pulls with the force given below.  The radii of the car's rear axle and rear wheels are given below.  The force of friction between the car's wheels and the road is also provided.</t>
  </si>
  <si>
    <t>String Force</t>
  </si>
  <si>
    <t>Axle Radius</t>
  </si>
  <si>
    <t>Wheel Radius</t>
  </si>
  <si>
    <t>N</t>
  </si>
  <si>
    <t>Units</t>
  </si>
  <si>
    <t>Force of friction between the road and the wheels</t>
  </si>
  <si>
    <t>m</t>
  </si>
  <si>
    <t>How much torque does the force of the string impart to the wheels and axle?</t>
  </si>
  <si>
    <t>How much force do the wheels exert against the road?</t>
  </si>
  <si>
    <t>What is the minimum radius that the wheels can have without spinning out?</t>
  </si>
  <si>
    <t>Answer</t>
  </si>
  <si>
    <t>How much work is done on the rubber bands as they are stretched</t>
  </si>
  <si>
    <t>Car mass</t>
  </si>
  <si>
    <t>Maximum car velocity</t>
  </si>
  <si>
    <t>m/s</t>
  </si>
  <si>
    <t>How much potential energy is stored in the car before it is released?</t>
  </si>
  <si>
    <t>What is the car's maximum kinetic energy?</t>
  </si>
  <si>
    <t>kg</t>
  </si>
  <si>
    <t>What is the car's mass in kg?</t>
  </si>
  <si>
    <t>What is the car's efficiency?</t>
  </si>
  <si>
    <t>What velocity would this car have it had twice its maximum kinetic energy?</t>
  </si>
  <si>
    <t>Distance Rolled by Wheels during winding (m)</t>
  </si>
  <si>
    <t>Force applied (N)</t>
  </si>
  <si>
    <t>What is the average force that is applied to the wheels during winding?</t>
  </si>
  <si>
    <t>As the student winds the car, he/she does work.  Over what distance does he/she do that work?</t>
  </si>
  <si>
    <t>Drive wheel radius</t>
  </si>
  <si>
    <t>Video Frame Number (@240fps)</t>
  </si>
  <si>
    <t>Video frame rate</t>
  </si>
  <si>
    <t>fps</t>
  </si>
  <si>
    <t>Distance Traveled (m)</t>
  </si>
  <si>
    <t>What is the car's maximum velocity?</t>
  </si>
  <si>
    <t>What is the car's average acceleration during its acceleration period?</t>
  </si>
  <si>
    <t>Total Time elapsed (s)</t>
  </si>
  <si>
    <t>What is the car's average acceleration once it begins to slow down?</t>
  </si>
  <si>
    <t>What force of friction is acting on the car when it is slowing down?</t>
  </si>
  <si>
    <t>13-21</t>
  </si>
  <si>
    <t>Time Interval for previous half meter segment (s)</t>
  </si>
  <si>
    <t>g</t>
  </si>
  <si>
    <t>What is the car's maximum torque?</t>
  </si>
  <si>
    <t>What is the car's average force during its acceleration period?</t>
  </si>
  <si>
    <t>What is the car's average power, in watts, during its acceleration period?</t>
  </si>
  <si>
    <t>What is the car's average power, in horsepower during its acceleration period?</t>
  </si>
  <si>
    <t xml:space="preserve"> </t>
  </si>
  <si>
    <t>How much work does the car do during its acceleration period?</t>
  </si>
  <si>
    <t>Table 1</t>
  </si>
  <si>
    <t>Velocity during previous segment (m/s)</t>
  </si>
  <si>
    <t>Acceleration during previous segment (m/s^2)</t>
  </si>
  <si>
    <t>Table 2</t>
  </si>
  <si>
    <r>
      <t xml:space="preserve">A rubber band car is powered by a string that is wrapped around the car’s rear axle.  A student winds the car by placing it on the floor and pushing it backward.  The table to the right shows the relationship between the distance rolled during winding and the force required to wind the wheels.  The car mass, maximum velocity, and drive wheel radius are provided </t>
    </r>
    <r>
      <rPr>
        <b/>
        <sz val="11"/>
        <color theme="1"/>
        <rFont val="Calibri"/>
        <family val="2"/>
        <scheme val="minor"/>
      </rPr>
      <t>in Table 1, below</t>
    </r>
  </si>
  <si>
    <r>
      <t>A car's performance is recorded on slow motion video.  The video shows the car passing marks on the floor that are spaced 0.5 meters apart.  The slow motion video data are provided in</t>
    </r>
    <r>
      <rPr>
        <b/>
        <sz val="11"/>
        <color theme="1"/>
        <rFont val="Calibri"/>
        <family val="2"/>
        <scheme val="minor"/>
      </rPr>
      <t xml:space="preserve"> Table 2, below</t>
    </r>
    <r>
      <rPr>
        <sz val="11"/>
        <color theme="1"/>
        <rFont val="Calibri"/>
        <family val="2"/>
        <scheme val="minor"/>
      </rPr>
      <t>.  Parts of the table are left blank.  You may fill in as much or as little of those parts as you wish.</t>
    </r>
  </si>
  <si>
    <t>Nm</t>
  </si>
  <si>
    <t>J</t>
  </si>
  <si>
    <t>m/s^2</t>
  </si>
  <si>
    <t>W</t>
  </si>
  <si>
    <t>hp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</si>
</sst>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20"/>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0" xfId="0" applyAlignment="1">
      <alignment vertical="top"/>
    </xf>
    <xf numFmtId="0" fontId="0" fillId="2" borderId="1" xfId="0" applyNumberFormat="1" applyFill="1" applyBorder="1" applyAlignment="1">
      <alignment horizontal="left" vertical="top"/>
    </xf>
    <xf numFmtId="0" fontId="0" fillId="2" borderId="1" xfId="0" applyFill="1" applyBorder="1" applyAlignment="1">
      <alignment horizontal="left" vertical="center" wrapText="1"/>
    </xf>
    <xf numFmtId="0" fontId="0" fillId="2" borderId="1" xfId="0" applyFill="1" applyBorder="1"/>
    <xf numFmtId="0" fontId="0" fillId="0" borderId="1" xfId="0" applyBorder="1" applyAlignment="1">
      <alignment vertical="top"/>
    </xf>
    <xf numFmtId="0" fontId="0" fillId="3" borderId="1" xfId="0" applyFill="1" applyBorder="1" applyAlignment="1">
      <alignment horizontal="right" wrapText="1"/>
    </xf>
    <xf numFmtId="0" fontId="0" fillId="3" borderId="1" xfId="0" applyFill="1" applyBorder="1"/>
    <xf numFmtId="0" fontId="0" fillId="4" borderId="1" xfId="0" applyFill="1" applyBorder="1" applyAlignment="1">
      <alignment vertical="top"/>
    </xf>
    <xf numFmtId="0" fontId="0" fillId="4" borderId="1" xfId="0" applyFill="1" applyBorder="1" applyAlignment="1">
      <alignment horizontal="left" wrapText="1"/>
    </xf>
    <xf numFmtId="0" fontId="0" fillId="4" borderId="1" xfId="0" applyFill="1" applyBorder="1"/>
    <xf numFmtId="0" fontId="0" fillId="4" borderId="1" xfId="0" applyFill="1" applyBorder="1" applyAlignment="1">
      <alignment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xf numFmtId="0" fontId="2" fillId="0" borderId="0" xfId="0" applyFont="1" applyBorder="1" applyAlignment="1">
      <alignment vertical="center"/>
    </xf>
    <xf numFmtId="1" fontId="0" fillId="0" borderId="12" xfId="0" applyNumberFormat="1" applyBorder="1"/>
    <xf numFmtId="0" fontId="0" fillId="0" borderId="13" xfId="0" applyBorder="1" applyAlignment="1">
      <alignment wrapText="1"/>
    </xf>
    <xf numFmtId="0" fontId="0" fillId="0" borderId="3" xfId="0" applyBorder="1" applyAlignment="1">
      <alignment wrapText="1"/>
    </xf>
    <xf numFmtId="0" fontId="0" fillId="0" borderId="3" xfId="0" applyBorder="1" applyAlignment="1">
      <alignment horizontal="center" wrapText="1"/>
    </xf>
    <xf numFmtId="0" fontId="0" fillId="0" borderId="4" xfId="0" applyBorder="1" applyAlignment="1">
      <alignment wrapText="1"/>
    </xf>
    <xf numFmtId="0" fontId="0" fillId="0" borderId="6" xfId="0"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5"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219075</xdr:rowOff>
    </xdr:from>
    <xdr:to>
      <xdr:col>9</xdr:col>
      <xdr:colOff>324410</xdr:colOff>
      <xdr:row>1</xdr:row>
      <xdr:rowOff>2330824</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7029"/>
        <a:stretch/>
      </xdr:blipFill>
      <xdr:spPr>
        <a:xfrm>
          <a:off x="0" y="219075"/>
          <a:ext cx="10028704" cy="2111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0"/>
  <sheetViews>
    <sheetView tabSelected="1" topLeftCell="A35" zoomScale="85" zoomScaleNormal="85" workbookViewId="0">
      <selection activeCell="I48" sqref="I48"/>
    </sheetView>
  </sheetViews>
  <sheetFormatPr defaultRowHeight="15" x14ac:dyDescent="0.25"/>
  <cols>
    <col min="2" max="2" width="9.140625" style="2"/>
    <col min="3" max="3" width="65.85546875" style="1" customWidth="1"/>
    <col min="4" max="4" width="12" bestFit="1" customWidth="1"/>
    <col min="9" max="9" width="13.28515625" customWidth="1"/>
    <col min="11" max="11" width="13" customWidth="1"/>
    <col min="12" max="12" width="14.85546875" customWidth="1"/>
  </cols>
  <sheetData>
    <row r="2" spans="2:12" ht="201.75" customHeight="1" x14ac:dyDescent="0.25"/>
    <row r="4" spans="2:12" ht="60" x14ac:dyDescent="0.25">
      <c r="B4" s="3" t="str">
        <f>"1-3"</f>
        <v>1-3</v>
      </c>
      <c r="C4" s="4" t="s">
        <v>0</v>
      </c>
      <c r="D4" s="5" t="s">
        <v>11</v>
      </c>
      <c r="E4" s="5" t="s">
        <v>5</v>
      </c>
    </row>
    <row r="5" spans="2:12" x14ac:dyDescent="0.25">
      <c r="B5" s="6"/>
      <c r="C5" s="7" t="s">
        <v>6</v>
      </c>
      <c r="D5" s="8">
        <v>8</v>
      </c>
      <c r="E5" s="8" t="s">
        <v>4</v>
      </c>
    </row>
    <row r="6" spans="2:12" x14ac:dyDescent="0.25">
      <c r="B6" s="6"/>
      <c r="C6" s="7" t="s">
        <v>3</v>
      </c>
      <c r="D6" s="8">
        <v>0.04</v>
      </c>
      <c r="E6" s="8" t="s">
        <v>7</v>
      </c>
    </row>
    <row r="7" spans="2:12" x14ac:dyDescent="0.25">
      <c r="B7" s="6"/>
      <c r="C7" s="7" t="s">
        <v>2</v>
      </c>
      <c r="D7" s="8">
        <v>0.01</v>
      </c>
      <c r="E7" s="8" t="s">
        <v>7</v>
      </c>
      <c r="L7" t="s">
        <v>43</v>
      </c>
    </row>
    <row r="8" spans="2:12" x14ac:dyDescent="0.25">
      <c r="B8" s="6"/>
      <c r="C8" s="7" t="s">
        <v>1</v>
      </c>
      <c r="D8" s="8">
        <v>40</v>
      </c>
      <c r="E8" s="8" t="s">
        <v>4</v>
      </c>
    </row>
    <row r="9" spans="2:12" ht="30" x14ac:dyDescent="0.25">
      <c r="B9" s="9">
        <v>1</v>
      </c>
      <c r="C9" s="10" t="s">
        <v>8</v>
      </c>
      <c r="D9">
        <v>0.4</v>
      </c>
      <c r="E9" t="s">
        <v>51</v>
      </c>
      <c r="G9" t="str">
        <f>IF(ABS(D9-I9)&lt;(ABS(I9)*0.05), "correct","incorrect")</f>
        <v>correct</v>
      </c>
      <c r="H9" t="str">
        <f>IF(E9=J9,"correct","incorrect")</f>
        <v>correct</v>
      </c>
      <c r="I9" s="11">
        <f>D8*D7</f>
        <v>0.4</v>
      </c>
      <c r="J9" s="11" t="s">
        <v>51</v>
      </c>
    </row>
    <row r="10" spans="2:12" hidden="1" x14ac:dyDescent="0.25">
      <c r="B10" s="9"/>
      <c r="C10" s="10"/>
      <c r="G10" t="str">
        <f t="shared" ref="G10:G14" si="0">IF(ABS(D10-I10)&lt;(ABS(I10)*0.05), "correct","incorrect")</f>
        <v>incorrect</v>
      </c>
      <c r="H10" t="str">
        <f t="shared" ref="H10:H14" si="1">IF(E10=J10,"correct","incorrect")</f>
        <v>correct</v>
      </c>
      <c r="I10" s="11"/>
      <c r="J10" s="11"/>
    </row>
    <row r="11" spans="2:12" ht="0.75" customHeight="1" x14ac:dyDescent="0.25">
      <c r="B11" s="9"/>
      <c r="C11" s="10"/>
      <c r="G11" t="str">
        <f t="shared" si="0"/>
        <v>incorrect</v>
      </c>
      <c r="H11" t="str">
        <f t="shared" si="1"/>
        <v>correct</v>
      </c>
      <c r="I11" s="11"/>
      <c r="J11" s="11"/>
    </row>
    <row r="12" spans="2:12" x14ac:dyDescent="0.25">
      <c r="B12" s="9">
        <v>2</v>
      </c>
      <c r="C12" s="12" t="s">
        <v>9</v>
      </c>
      <c r="D12">
        <v>10</v>
      </c>
      <c r="E12" t="s">
        <v>4</v>
      </c>
      <c r="G12" t="str">
        <f t="shared" si="0"/>
        <v>correct</v>
      </c>
      <c r="H12" t="str">
        <f t="shared" si="1"/>
        <v>correct</v>
      </c>
      <c r="I12" s="11">
        <f>I9/D6</f>
        <v>10</v>
      </c>
      <c r="J12" s="11" t="s">
        <v>4</v>
      </c>
    </row>
    <row r="13" spans="2:12" hidden="1" x14ac:dyDescent="0.25">
      <c r="B13" s="9"/>
      <c r="C13" s="12"/>
      <c r="G13" t="str">
        <f t="shared" si="0"/>
        <v>incorrect</v>
      </c>
      <c r="H13" t="str">
        <f t="shared" si="1"/>
        <v>correct</v>
      </c>
      <c r="I13" s="11"/>
      <c r="J13" s="11"/>
    </row>
    <row r="14" spans="2:12" ht="30" x14ac:dyDescent="0.25">
      <c r="B14" s="9">
        <v>3</v>
      </c>
      <c r="C14" s="12" t="s">
        <v>10</v>
      </c>
      <c r="D14">
        <v>0.05</v>
      </c>
      <c r="E14" t="s">
        <v>7</v>
      </c>
      <c r="G14" t="str">
        <f t="shared" si="0"/>
        <v>correct</v>
      </c>
      <c r="H14" t="str">
        <f t="shared" si="1"/>
        <v>correct</v>
      </c>
      <c r="I14" s="11">
        <f>I9/D5</f>
        <v>0.05</v>
      </c>
      <c r="J14" s="11" t="s">
        <v>7</v>
      </c>
    </row>
    <row r="16" spans="2:12" ht="90" x14ac:dyDescent="0.25">
      <c r="B16" s="3" t="str">
        <f>"4-11"</f>
        <v>4-11</v>
      </c>
      <c r="C16" s="4" t="s">
        <v>49</v>
      </c>
      <c r="D16" s="5" t="s">
        <v>11</v>
      </c>
      <c r="E16" s="5" t="s">
        <v>5</v>
      </c>
    </row>
    <row r="17" spans="2:10" x14ac:dyDescent="0.25">
      <c r="B17" s="6"/>
      <c r="C17" s="7" t="s">
        <v>26</v>
      </c>
      <c r="D17" s="8">
        <v>0.04</v>
      </c>
      <c r="E17" s="8" t="s">
        <v>7</v>
      </c>
    </row>
    <row r="18" spans="2:10" ht="0.75" hidden="1" customHeight="1" x14ac:dyDescent="0.25">
      <c r="B18" s="6"/>
      <c r="C18" s="7"/>
      <c r="D18" s="8"/>
      <c r="E18" s="8"/>
    </row>
    <row r="19" spans="2:10" x14ac:dyDescent="0.25">
      <c r="B19" s="6"/>
      <c r="C19" s="7" t="s">
        <v>14</v>
      </c>
      <c r="D19" s="8">
        <v>4.9000000000000004</v>
      </c>
      <c r="E19" s="8" t="s">
        <v>15</v>
      </c>
    </row>
    <row r="20" spans="2:10" ht="0.75" customHeight="1" x14ac:dyDescent="0.25">
      <c r="B20" s="6"/>
      <c r="C20" s="7"/>
      <c r="D20" s="8"/>
      <c r="E20" s="8"/>
    </row>
    <row r="21" spans="2:10" x14ac:dyDescent="0.25">
      <c r="B21" s="6"/>
      <c r="C21" s="7" t="s">
        <v>13</v>
      </c>
      <c r="D21" s="8">
        <v>210</v>
      </c>
      <c r="E21" s="8" t="s">
        <v>38</v>
      </c>
    </row>
    <row r="22" spans="2:10" x14ac:dyDescent="0.25">
      <c r="B22" s="9">
        <v>4</v>
      </c>
      <c r="C22" s="10" t="s">
        <v>19</v>
      </c>
      <c r="D22">
        <v>0.21</v>
      </c>
      <c r="E22" t="s">
        <v>18</v>
      </c>
      <c r="G22" t="str">
        <f>IF(ABS(D22-I22)&lt;(ABS(I22)*0.05), "correct","incorrect")</f>
        <v>correct</v>
      </c>
      <c r="H22" t="str">
        <f>IF(E22=J22,"correct","incorrect")</f>
        <v>correct</v>
      </c>
      <c r="I22" s="11">
        <f>D21/1000</f>
        <v>0.21</v>
      </c>
      <c r="J22" s="11" t="s">
        <v>18</v>
      </c>
    </row>
    <row r="23" spans="2:10" hidden="1" x14ac:dyDescent="0.25">
      <c r="B23" s="9"/>
      <c r="C23" s="10"/>
      <c r="G23" t="str">
        <f t="shared" ref="G23:G34" si="2">IF(ABS(D23-I23)&lt;(ABS(I23)*0.05), "correct","incorrect")</f>
        <v>incorrect</v>
      </c>
      <c r="H23" t="str">
        <f t="shared" ref="H23:H34" si="3">IF(E23=J23,"correct","incorrect")</f>
        <v>correct</v>
      </c>
      <c r="I23" s="11"/>
      <c r="J23" s="11"/>
    </row>
    <row r="24" spans="2:10" x14ac:dyDescent="0.25">
      <c r="B24" s="9">
        <v>5</v>
      </c>
      <c r="C24" s="10" t="s">
        <v>24</v>
      </c>
      <c r="D24">
        <v>1.5</v>
      </c>
      <c r="E24" t="s">
        <v>4</v>
      </c>
      <c r="G24" t="str">
        <f t="shared" si="2"/>
        <v>correct</v>
      </c>
      <c r="H24" t="str">
        <f t="shared" si="3"/>
        <v>correct</v>
      </c>
      <c r="I24" s="11">
        <f>AVERAGE(E57:E67)</f>
        <v>1.5</v>
      </c>
      <c r="J24" s="11" t="s">
        <v>4</v>
      </c>
    </row>
    <row r="25" spans="2:10" ht="0.75" customHeight="1" x14ac:dyDescent="0.25">
      <c r="B25" s="9"/>
      <c r="C25" s="10"/>
      <c r="G25" t="str">
        <f t="shared" si="2"/>
        <v>incorrect</v>
      </c>
      <c r="H25" t="str">
        <f t="shared" si="3"/>
        <v>correct</v>
      </c>
      <c r="I25" s="11"/>
      <c r="J25" s="11"/>
    </row>
    <row r="26" spans="2:10" ht="30" x14ac:dyDescent="0.25">
      <c r="B26" s="9">
        <v>6</v>
      </c>
      <c r="C26" s="10" t="s">
        <v>25</v>
      </c>
      <c r="D26">
        <v>6.3</v>
      </c>
      <c r="E26" t="s">
        <v>7</v>
      </c>
      <c r="G26" t="str">
        <f t="shared" si="2"/>
        <v>correct</v>
      </c>
      <c r="H26" t="str">
        <f t="shared" si="3"/>
        <v>correct</v>
      </c>
      <c r="I26" s="11">
        <f>D67</f>
        <v>6.3</v>
      </c>
      <c r="J26" s="11" t="s">
        <v>7</v>
      </c>
    </row>
    <row r="27" spans="2:10" ht="14.25" customHeight="1" x14ac:dyDescent="0.25">
      <c r="B27" s="9">
        <v>7</v>
      </c>
      <c r="C27" s="10" t="s">
        <v>12</v>
      </c>
      <c r="D27">
        <v>9.4499999999999993</v>
      </c>
      <c r="E27" t="s">
        <v>52</v>
      </c>
      <c r="G27" t="str">
        <f t="shared" si="2"/>
        <v>correct</v>
      </c>
      <c r="H27" t="str">
        <f t="shared" si="3"/>
        <v>correct</v>
      </c>
      <c r="I27" s="11">
        <f>I24*I26</f>
        <v>9.4499999999999993</v>
      </c>
      <c r="J27" s="11" t="s">
        <v>52</v>
      </c>
    </row>
    <row r="28" spans="2:10" ht="0.75" hidden="1" customHeight="1" x14ac:dyDescent="0.25">
      <c r="B28" s="9"/>
      <c r="C28" s="10"/>
      <c r="G28" t="str">
        <f t="shared" si="2"/>
        <v>incorrect</v>
      </c>
      <c r="H28" t="str">
        <f t="shared" si="3"/>
        <v>correct</v>
      </c>
      <c r="I28" s="11"/>
      <c r="J28" s="11"/>
    </row>
    <row r="29" spans="2:10" x14ac:dyDescent="0.25">
      <c r="B29" s="9">
        <v>8</v>
      </c>
      <c r="C29" s="12" t="s">
        <v>16</v>
      </c>
      <c r="D29">
        <v>9.4499999999999993</v>
      </c>
      <c r="E29" t="s">
        <v>52</v>
      </c>
      <c r="G29" t="str">
        <f t="shared" si="2"/>
        <v>correct</v>
      </c>
      <c r="H29" t="str">
        <f t="shared" si="3"/>
        <v>correct</v>
      </c>
      <c r="I29" s="11">
        <f>I27</f>
        <v>9.4499999999999993</v>
      </c>
      <c r="J29" s="11" t="s">
        <v>52</v>
      </c>
    </row>
    <row r="30" spans="2:10" x14ac:dyDescent="0.25">
      <c r="B30" s="9">
        <v>9</v>
      </c>
      <c r="C30" s="12" t="s">
        <v>17</v>
      </c>
      <c r="D30">
        <v>2.5210500000000002</v>
      </c>
      <c r="E30" t="s">
        <v>52</v>
      </c>
      <c r="G30" t="str">
        <f t="shared" si="2"/>
        <v>correct</v>
      </c>
      <c r="H30" t="str">
        <f t="shared" si="3"/>
        <v>correct</v>
      </c>
      <c r="I30" s="11">
        <f>0.5*I22*D19^2</f>
        <v>2.5210500000000002</v>
      </c>
      <c r="J30" s="11" t="s">
        <v>52</v>
      </c>
    </row>
    <row r="31" spans="2:10" x14ac:dyDescent="0.25">
      <c r="B31" s="9">
        <v>10</v>
      </c>
      <c r="C31" s="12" t="s">
        <v>20</v>
      </c>
      <c r="D31">
        <v>0.26677777777777784</v>
      </c>
      <c r="G31" t="str">
        <f t="shared" si="2"/>
        <v>correct</v>
      </c>
      <c r="H31" t="str">
        <f t="shared" si="3"/>
        <v>correct</v>
      </c>
      <c r="I31" s="11">
        <f>I30/I29</f>
        <v>0.26677777777777784</v>
      </c>
      <c r="J31" s="11"/>
    </row>
    <row r="32" spans="2:10" hidden="1" x14ac:dyDescent="0.25">
      <c r="B32" s="9"/>
      <c r="C32" s="12"/>
      <c r="G32" t="str">
        <f t="shared" si="2"/>
        <v>incorrect</v>
      </c>
      <c r="H32" t="str">
        <f t="shared" si="3"/>
        <v>correct</v>
      </c>
      <c r="I32" s="11"/>
      <c r="J32" s="11"/>
    </row>
    <row r="33" spans="2:12" ht="30" x14ac:dyDescent="0.25">
      <c r="B33" s="9">
        <v>11</v>
      </c>
      <c r="C33" s="12" t="s">
        <v>21</v>
      </c>
      <c r="D33">
        <v>6.9296464556281663</v>
      </c>
      <c r="E33" t="s">
        <v>15</v>
      </c>
      <c r="G33" t="str">
        <f t="shared" si="2"/>
        <v>correct</v>
      </c>
      <c r="H33" t="str">
        <f t="shared" si="3"/>
        <v>correct</v>
      </c>
      <c r="I33" s="11">
        <f>SQRT(4*I30/I22)</f>
        <v>6.9296464556281663</v>
      </c>
      <c r="J33" s="11" t="s">
        <v>15</v>
      </c>
    </row>
    <row r="34" spans="2:12" x14ac:dyDescent="0.25">
      <c r="B34" s="9">
        <v>12</v>
      </c>
      <c r="C34" s="12" t="s">
        <v>39</v>
      </c>
      <c r="D34">
        <v>0.128</v>
      </c>
      <c r="E34" t="s">
        <v>51</v>
      </c>
      <c r="G34" t="str">
        <f t="shared" si="2"/>
        <v>correct</v>
      </c>
      <c r="H34" t="str">
        <f t="shared" si="3"/>
        <v>correct</v>
      </c>
      <c r="I34" s="11">
        <f>Questions!E67*Questions!D17</f>
        <v>0.128</v>
      </c>
      <c r="J34" s="11" t="s">
        <v>51</v>
      </c>
    </row>
    <row r="37" spans="2:12" ht="75" x14ac:dyDescent="0.25">
      <c r="B37" s="3" t="s">
        <v>36</v>
      </c>
      <c r="C37" s="4" t="s">
        <v>50</v>
      </c>
      <c r="D37" s="5" t="s">
        <v>11</v>
      </c>
      <c r="E37" s="5" t="s">
        <v>5</v>
      </c>
    </row>
    <row r="38" spans="2:12" x14ac:dyDescent="0.25">
      <c r="B38" s="6"/>
      <c r="C38" s="7" t="s">
        <v>13</v>
      </c>
      <c r="D38" s="8">
        <v>0.18</v>
      </c>
      <c r="E38" s="8" t="s">
        <v>18</v>
      </c>
    </row>
    <row r="39" spans="2:12" hidden="1" x14ac:dyDescent="0.25">
      <c r="B39" s="6"/>
      <c r="C39" s="7"/>
      <c r="D39" s="8"/>
      <c r="E39" s="8"/>
    </row>
    <row r="40" spans="2:12" x14ac:dyDescent="0.25">
      <c r="B40" s="6"/>
      <c r="C40" s="7" t="s">
        <v>28</v>
      </c>
      <c r="D40" s="8">
        <v>240</v>
      </c>
      <c r="E40" s="8" t="s">
        <v>29</v>
      </c>
    </row>
    <row r="41" spans="2:12" x14ac:dyDescent="0.25">
      <c r="B41" s="9">
        <v>13</v>
      </c>
      <c r="C41" s="10" t="s">
        <v>31</v>
      </c>
      <c r="D41">
        <v>7.0588235294118116</v>
      </c>
      <c r="E41" t="s">
        <v>15</v>
      </c>
      <c r="G41" t="str">
        <f>IF(ABS(D41-I41)&lt;(ABS(I41)*0.05), "correct","incorrect")</f>
        <v>correct</v>
      </c>
      <c r="H41" t="str">
        <f>IF(E41=J41,"correct","incorrect")</f>
        <v>correct</v>
      </c>
      <c r="I41">
        <v>7.0588235294118116</v>
      </c>
      <c r="J41" s="11" t="s">
        <v>15</v>
      </c>
      <c r="L41">
        <v>7.0588235294118116</v>
      </c>
    </row>
    <row r="42" spans="2:12" hidden="1" x14ac:dyDescent="0.25">
      <c r="B42" s="9"/>
      <c r="C42" s="10"/>
      <c r="G42" t="str">
        <f t="shared" ref="G42:G53" si="4">IF(ABS(D42-I42)&lt;(ABS(I42)*0.05), "correct","incorrect")</f>
        <v>incorrect</v>
      </c>
      <c r="H42" t="str">
        <f t="shared" ref="H42:H53" si="5">IF(E42=J42,"correct","incorrect")</f>
        <v>correct</v>
      </c>
      <c r="I42" s="11"/>
      <c r="J42" s="11"/>
    </row>
    <row r="43" spans="2:12" x14ac:dyDescent="0.25">
      <c r="B43" s="9">
        <v>14</v>
      </c>
      <c r="C43" s="10" t="s">
        <v>17</v>
      </c>
      <c r="D43">
        <v>4.4844290657440045</v>
      </c>
      <c r="E43" t="s">
        <v>52</v>
      </c>
      <c r="G43" t="str">
        <f t="shared" si="4"/>
        <v>correct</v>
      </c>
      <c r="H43" t="str">
        <f t="shared" si="5"/>
        <v>correct</v>
      </c>
      <c r="I43" s="11">
        <f>0.5*D38*I41^2</f>
        <v>4.4844290657440045</v>
      </c>
      <c r="J43" s="11" t="s">
        <v>52</v>
      </c>
    </row>
    <row r="44" spans="2:12" hidden="1" x14ac:dyDescent="0.25">
      <c r="B44" s="9"/>
      <c r="C44" s="10"/>
      <c r="G44" t="str">
        <f t="shared" si="4"/>
        <v>incorrect</v>
      </c>
      <c r="H44" t="str">
        <f t="shared" si="5"/>
        <v>correct</v>
      </c>
      <c r="I44" s="11"/>
      <c r="J44" s="11"/>
    </row>
    <row r="45" spans="2:12" x14ac:dyDescent="0.25">
      <c r="B45" s="9">
        <v>15</v>
      </c>
      <c r="C45" s="12" t="s">
        <v>32</v>
      </c>
      <c r="D45">
        <v>4.7927182771008594</v>
      </c>
      <c r="E45" t="s">
        <v>53</v>
      </c>
      <c r="G45" t="str">
        <f t="shared" si="4"/>
        <v>correct</v>
      </c>
      <c r="H45" t="str">
        <f t="shared" si="5"/>
        <v>correct</v>
      </c>
      <c r="I45">
        <v>4.7927182771008594</v>
      </c>
      <c r="J45" s="11" t="s">
        <v>53</v>
      </c>
      <c r="L45">
        <v>4.7927182771008594</v>
      </c>
    </row>
    <row r="46" spans="2:12" hidden="1" x14ac:dyDescent="0.25">
      <c r="B46" s="9"/>
      <c r="C46" s="12"/>
      <c r="G46" t="str">
        <f t="shared" si="4"/>
        <v>incorrect</v>
      </c>
      <c r="H46" t="str">
        <f t="shared" si="5"/>
        <v>correct</v>
      </c>
      <c r="I46" s="11"/>
      <c r="J46" s="11"/>
    </row>
    <row r="47" spans="2:12" x14ac:dyDescent="0.25">
      <c r="B47" s="9">
        <v>16</v>
      </c>
      <c r="C47" s="12" t="s">
        <v>40</v>
      </c>
      <c r="D47">
        <v>0.86268928987815463</v>
      </c>
      <c r="E47" t="s">
        <v>4</v>
      </c>
      <c r="G47" t="str">
        <f t="shared" si="4"/>
        <v>correct</v>
      </c>
      <c r="H47" t="str">
        <f t="shared" si="5"/>
        <v>correct</v>
      </c>
      <c r="I47" s="11">
        <f>D38*I45</f>
        <v>0.86268928987815463</v>
      </c>
      <c r="J47" s="11" t="s">
        <v>4</v>
      </c>
    </row>
    <row r="48" spans="2:12" x14ac:dyDescent="0.25">
      <c r="B48" s="9">
        <v>17</v>
      </c>
      <c r="C48" s="12" t="s">
        <v>44</v>
      </c>
      <c r="D48">
        <v>4.7447910943298508</v>
      </c>
      <c r="E48" t="s">
        <v>52</v>
      </c>
      <c r="G48" t="str">
        <f t="shared" si="4"/>
        <v>correct</v>
      </c>
      <c r="H48" t="str">
        <f t="shared" si="5"/>
        <v>correct</v>
      </c>
      <c r="I48" s="33">
        <v>4.7447910943298508</v>
      </c>
      <c r="J48" s="11" t="s">
        <v>52</v>
      </c>
      <c r="L48" s="33">
        <v>4.7447910943298508</v>
      </c>
    </row>
    <row r="49" spans="2:12" ht="30" x14ac:dyDescent="0.25">
      <c r="B49" s="9">
        <v>18</v>
      </c>
      <c r="C49" s="12" t="s">
        <v>41</v>
      </c>
      <c r="D49">
        <v>0.47726314444223145</v>
      </c>
      <c r="E49" t="s">
        <v>54</v>
      </c>
      <c r="G49" t="str">
        <f t="shared" si="4"/>
        <v>correct</v>
      </c>
      <c r="H49" t="str">
        <f t="shared" si="5"/>
        <v>correct</v>
      </c>
      <c r="I49">
        <v>0.47726314444223145</v>
      </c>
      <c r="J49" s="11" t="s">
        <v>54</v>
      </c>
      <c r="L49">
        <v>0.47726314444223145</v>
      </c>
    </row>
    <row r="50" spans="2:12" ht="0.75" hidden="1" customHeight="1" x14ac:dyDescent="0.25">
      <c r="B50" s="9"/>
      <c r="C50" s="12"/>
      <c r="G50" t="str">
        <f t="shared" si="4"/>
        <v>incorrect</v>
      </c>
      <c r="H50" t="str">
        <f t="shared" si="5"/>
        <v>correct</v>
      </c>
      <c r="I50" s="11"/>
      <c r="J50" s="11"/>
    </row>
    <row r="51" spans="2:12" ht="30" x14ac:dyDescent="0.25">
      <c r="B51" s="9">
        <v>19</v>
      </c>
      <c r="C51" s="12" t="s">
        <v>42</v>
      </c>
      <c r="D51">
        <v>6.4002041943989312E-4</v>
      </c>
      <c r="E51" t="s">
        <v>55</v>
      </c>
      <c r="G51" t="str">
        <f t="shared" si="4"/>
        <v>correct</v>
      </c>
      <c r="H51" t="str">
        <f t="shared" si="5"/>
        <v>correct</v>
      </c>
      <c r="I51" s="11">
        <f>I49*0.00134102209</f>
        <v>6.4002041943989312E-4</v>
      </c>
      <c r="J51" s="11" t="s">
        <v>55</v>
      </c>
    </row>
    <row r="52" spans="2:12" x14ac:dyDescent="0.25">
      <c r="B52" s="9">
        <v>20</v>
      </c>
      <c r="C52" s="12" t="s">
        <v>34</v>
      </c>
      <c r="D52">
        <v>-6.0991557293616552</v>
      </c>
      <c r="E52" t="s">
        <v>53</v>
      </c>
      <c r="G52" t="str">
        <f t="shared" si="4"/>
        <v>correct</v>
      </c>
      <c r="H52" t="str">
        <f t="shared" si="5"/>
        <v>correct</v>
      </c>
      <c r="I52">
        <v>-6.0991557293616552</v>
      </c>
      <c r="J52" s="11" t="s">
        <v>53</v>
      </c>
      <c r="L52">
        <v>-6.0991557293616552</v>
      </c>
    </row>
    <row r="53" spans="2:12" x14ac:dyDescent="0.25">
      <c r="B53" s="9">
        <v>21</v>
      </c>
      <c r="C53" s="12" t="s">
        <v>35</v>
      </c>
      <c r="D53">
        <v>-1.0978480312850978</v>
      </c>
      <c r="E53" t="s">
        <v>4</v>
      </c>
      <c r="G53" t="str">
        <f t="shared" si="4"/>
        <v>correct</v>
      </c>
      <c r="H53" t="str">
        <f t="shared" si="5"/>
        <v>correct</v>
      </c>
      <c r="I53" s="11">
        <f>D38*I52</f>
        <v>-1.0978480312850978</v>
      </c>
      <c r="J53" s="11" t="s">
        <v>4</v>
      </c>
    </row>
    <row r="55" spans="2:12" ht="15.75" thickBot="1" x14ac:dyDescent="0.3">
      <c r="C55" s="1" t="s">
        <v>43</v>
      </c>
    </row>
    <row r="56" spans="2:12" ht="75" x14ac:dyDescent="0.25">
      <c r="C56" s="27" t="s">
        <v>45</v>
      </c>
      <c r="D56" s="16" t="s">
        <v>22</v>
      </c>
      <c r="E56" s="13" t="s">
        <v>23</v>
      </c>
    </row>
    <row r="57" spans="2:12" x14ac:dyDescent="0.25">
      <c r="C57" s="28"/>
      <c r="D57" s="17">
        <v>0</v>
      </c>
      <c r="E57" s="14">
        <v>0</v>
      </c>
    </row>
    <row r="58" spans="2:12" x14ac:dyDescent="0.25">
      <c r="C58" s="28"/>
      <c r="D58" s="17">
        <v>0.63</v>
      </c>
      <c r="E58" s="14">
        <v>0.3</v>
      </c>
    </row>
    <row r="59" spans="2:12" x14ac:dyDescent="0.25">
      <c r="C59" s="28"/>
      <c r="D59" s="17">
        <f t="shared" ref="D59:D67" si="6">D58+0.63</f>
        <v>1.26</v>
      </c>
      <c r="E59" s="14">
        <v>0.6</v>
      </c>
    </row>
    <row r="60" spans="2:12" x14ac:dyDescent="0.25">
      <c r="C60" s="28"/>
      <c r="D60" s="17">
        <f t="shared" si="6"/>
        <v>1.8900000000000001</v>
      </c>
      <c r="E60" s="14">
        <v>0.9</v>
      </c>
    </row>
    <row r="61" spans="2:12" x14ac:dyDescent="0.25">
      <c r="C61" s="28"/>
      <c r="D61" s="17">
        <f t="shared" si="6"/>
        <v>2.52</v>
      </c>
      <c r="E61" s="14">
        <v>1.4</v>
      </c>
    </row>
    <row r="62" spans="2:12" x14ac:dyDescent="0.25">
      <c r="C62" s="28"/>
      <c r="D62" s="17">
        <f t="shared" si="6"/>
        <v>3.15</v>
      </c>
      <c r="E62" s="14">
        <v>1.5</v>
      </c>
    </row>
    <row r="63" spans="2:12" x14ac:dyDescent="0.25">
      <c r="C63" s="28"/>
      <c r="D63" s="17">
        <f t="shared" si="6"/>
        <v>3.78</v>
      </c>
      <c r="E63" s="14">
        <v>1.8</v>
      </c>
    </row>
    <row r="64" spans="2:12" x14ac:dyDescent="0.25">
      <c r="C64" s="28"/>
      <c r="D64" s="17">
        <f t="shared" si="6"/>
        <v>4.41</v>
      </c>
      <c r="E64" s="14">
        <v>2</v>
      </c>
    </row>
    <row r="65" spans="3:9" x14ac:dyDescent="0.25">
      <c r="C65" s="28"/>
      <c r="D65" s="17">
        <f t="shared" si="6"/>
        <v>5.04</v>
      </c>
      <c r="E65" s="14">
        <v>2.2000000000000002</v>
      </c>
    </row>
    <row r="66" spans="3:9" x14ac:dyDescent="0.25">
      <c r="C66" s="28"/>
      <c r="D66" s="17">
        <f t="shared" si="6"/>
        <v>5.67</v>
      </c>
      <c r="E66" s="14">
        <v>2.6</v>
      </c>
    </row>
    <row r="67" spans="3:9" ht="15.75" thickBot="1" x14ac:dyDescent="0.3">
      <c r="C67" s="29"/>
      <c r="D67" s="18">
        <f t="shared" si="6"/>
        <v>6.3</v>
      </c>
      <c r="E67" s="15">
        <v>3.2</v>
      </c>
    </row>
    <row r="68" spans="3:9" ht="15.75" thickBot="1" x14ac:dyDescent="0.3"/>
    <row r="69" spans="3:9" ht="120" x14ac:dyDescent="0.25">
      <c r="C69" s="30" t="s">
        <v>48</v>
      </c>
      <c r="D69" s="22" t="s">
        <v>27</v>
      </c>
      <c r="E69" s="23" t="s">
        <v>30</v>
      </c>
      <c r="F69" s="23" t="s">
        <v>33</v>
      </c>
      <c r="G69" s="23" t="s">
        <v>37</v>
      </c>
      <c r="H69" s="24" t="s">
        <v>46</v>
      </c>
      <c r="I69" s="25" t="s">
        <v>47</v>
      </c>
    </row>
    <row r="70" spans="3:9" ht="15" customHeight="1" x14ac:dyDescent="0.25">
      <c r="C70" s="31"/>
      <c r="D70" s="21">
        <v>275</v>
      </c>
      <c r="E70" s="19">
        <v>0</v>
      </c>
      <c r="F70" s="19">
        <v>0</v>
      </c>
      <c r="G70" s="19">
        <v>0</v>
      </c>
      <c r="H70" s="19">
        <v>0</v>
      </c>
      <c r="I70" s="26">
        <v>0</v>
      </c>
    </row>
    <row r="71" spans="3:9" ht="15" customHeight="1" x14ac:dyDescent="0.25">
      <c r="C71" s="31"/>
      <c r="D71" s="21">
        <v>1000</v>
      </c>
      <c r="E71" s="19">
        <v>0.5</v>
      </c>
      <c r="F71" s="19">
        <f t="shared" ref="F71:F87" si="7">(D71-$D$70)/240</f>
        <v>3.0208333333333335</v>
      </c>
      <c r="G71" s="19">
        <f>F71-F70</f>
        <v>3.0208333333333335</v>
      </c>
      <c r="H71" s="19">
        <f>0.5/G71</f>
        <v>0.16551724137931034</v>
      </c>
      <c r="I71" s="26">
        <f>(H71-H70)/G71</f>
        <v>5.4791914387633762E-2</v>
      </c>
    </row>
    <row r="72" spans="3:9" ht="15" customHeight="1" x14ac:dyDescent="0.25">
      <c r="C72" s="31"/>
      <c r="D72" s="21">
        <v>1600</v>
      </c>
      <c r="E72" s="19">
        <v>1</v>
      </c>
      <c r="F72" s="19">
        <f t="shared" si="7"/>
        <v>5.520833333333333</v>
      </c>
      <c r="G72" s="19">
        <f t="shared" ref="G72:G87" si="8">F72-F71</f>
        <v>2.4999999999999996</v>
      </c>
      <c r="H72" s="19">
        <f t="shared" ref="H72:H87" si="9">0.5/G72</f>
        <v>0.20000000000000004</v>
      </c>
      <c r="I72" s="26">
        <f t="shared" ref="I72:I87" si="10">(H72-H71)/G72</f>
        <v>1.3793103448275881E-2</v>
      </c>
    </row>
    <row r="73" spans="3:9" ht="15" customHeight="1" x14ac:dyDescent="0.25">
      <c r="C73" s="31"/>
      <c r="D73" s="21">
        <v>2100</v>
      </c>
      <c r="E73" s="19">
        <v>1.5</v>
      </c>
      <c r="F73" s="19">
        <f t="shared" si="7"/>
        <v>7.604166666666667</v>
      </c>
      <c r="G73" s="19">
        <f t="shared" si="8"/>
        <v>2.0833333333333339</v>
      </c>
      <c r="H73" s="19">
        <f t="shared" si="9"/>
        <v>0.23999999999999994</v>
      </c>
      <c r="I73" s="26">
        <f t="shared" si="10"/>
        <v>1.9199999999999946E-2</v>
      </c>
    </row>
    <row r="74" spans="3:9" ht="15" customHeight="1" x14ac:dyDescent="0.25">
      <c r="C74" s="31"/>
      <c r="D74" s="21">
        <v>2300</v>
      </c>
      <c r="E74" s="19">
        <v>2</v>
      </c>
      <c r="F74" s="19">
        <f t="shared" si="7"/>
        <v>8.4375</v>
      </c>
      <c r="G74" s="19">
        <f t="shared" si="8"/>
        <v>0.83333333333333304</v>
      </c>
      <c r="H74" s="19">
        <f t="shared" si="9"/>
        <v>0.6000000000000002</v>
      </c>
      <c r="I74" s="26">
        <f t="shared" si="10"/>
        <v>0.43200000000000049</v>
      </c>
    </row>
    <row r="75" spans="3:9" ht="15" customHeight="1" x14ac:dyDescent="0.25">
      <c r="C75" s="31"/>
      <c r="D75" s="21">
        <v>2422</v>
      </c>
      <c r="E75" s="19">
        <v>2.5</v>
      </c>
      <c r="F75" s="19">
        <f t="shared" si="7"/>
        <v>8.9458333333333329</v>
      </c>
      <c r="G75" s="19">
        <f t="shared" si="8"/>
        <v>0.50833333333333286</v>
      </c>
      <c r="H75" s="19">
        <f t="shared" si="9"/>
        <v>0.98360655737705005</v>
      </c>
      <c r="I75" s="26">
        <f t="shared" si="10"/>
        <v>0.75463585057780369</v>
      </c>
    </row>
    <row r="76" spans="3:9" ht="15" customHeight="1" x14ac:dyDescent="0.25">
      <c r="C76" s="31"/>
      <c r="D76" s="21">
        <v>2515</v>
      </c>
      <c r="E76" s="19">
        <v>3</v>
      </c>
      <c r="F76" s="19">
        <f t="shared" si="7"/>
        <v>9.3333333333333339</v>
      </c>
      <c r="G76" s="19">
        <f t="shared" si="8"/>
        <v>0.38750000000000107</v>
      </c>
      <c r="H76" s="19">
        <f t="shared" si="9"/>
        <v>1.2903225806451577</v>
      </c>
      <c r="I76" s="26">
        <f t="shared" si="10"/>
        <v>0.79152522133704983</v>
      </c>
    </row>
    <row r="77" spans="3:9" ht="15" customHeight="1" x14ac:dyDescent="0.25">
      <c r="C77" s="31"/>
      <c r="D77" s="21">
        <v>2571</v>
      </c>
      <c r="E77" s="19">
        <v>3.5</v>
      </c>
      <c r="F77" s="19">
        <f t="shared" si="7"/>
        <v>9.5666666666666664</v>
      </c>
      <c r="G77" s="19">
        <f>F77-F76</f>
        <v>0.2333333333333325</v>
      </c>
      <c r="H77" s="19">
        <f t="shared" si="9"/>
        <v>2.1428571428571503</v>
      </c>
      <c r="I77" s="26">
        <f>(H77-H76)/G77</f>
        <v>3.6537195523371242</v>
      </c>
    </row>
    <row r="78" spans="3:9" ht="15" customHeight="1" x14ac:dyDescent="0.25">
      <c r="C78" s="31"/>
      <c r="D78" s="21">
        <v>2602</v>
      </c>
      <c r="E78" s="19">
        <v>4</v>
      </c>
      <c r="F78" s="19">
        <f t="shared" si="7"/>
        <v>9.6958333333333329</v>
      </c>
      <c r="G78" s="19">
        <f t="shared" si="8"/>
        <v>0.12916666666666643</v>
      </c>
      <c r="H78" s="19">
        <f t="shared" si="9"/>
        <v>3.8709677419354911</v>
      </c>
      <c r="I78" s="26">
        <f t="shared" si="10"/>
        <v>13.378920767058146</v>
      </c>
    </row>
    <row r="79" spans="3:9" ht="15" customHeight="1" x14ac:dyDescent="0.25">
      <c r="C79" s="31"/>
      <c r="D79" s="21">
        <v>2625</v>
      </c>
      <c r="E79" s="19">
        <v>4.5</v>
      </c>
      <c r="F79" s="19">
        <f t="shared" si="7"/>
        <v>9.7916666666666661</v>
      </c>
      <c r="G79" s="19">
        <f t="shared" si="8"/>
        <v>9.5833333333333215E-2</v>
      </c>
      <c r="H79" s="19">
        <f t="shared" si="9"/>
        <v>5.2173913043478324</v>
      </c>
      <c r="I79" s="26">
        <f t="shared" si="10"/>
        <v>14.049637172998361</v>
      </c>
    </row>
    <row r="80" spans="3:9" ht="15" customHeight="1" x14ac:dyDescent="0.25">
      <c r="C80" s="31"/>
      <c r="D80" s="21">
        <v>2644</v>
      </c>
      <c r="E80" s="19">
        <v>5</v>
      </c>
      <c r="F80" s="19">
        <f t="shared" si="7"/>
        <v>9.8708333333333336</v>
      </c>
      <c r="G80" s="19">
        <f t="shared" si="8"/>
        <v>7.9166666666667496E-2</v>
      </c>
      <c r="H80" s="19">
        <f t="shared" si="9"/>
        <v>6.315789473684144</v>
      </c>
      <c r="I80" s="26">
        <f t="shared" si="10"/>
        <v>13.874503191616423</v>
      </c>
    </row>
    <row r="81" spans="3:9" ht="15" customHeight="1" x14ac:dyDescent="0.25">
      <c r="C81" s="31"/>
      <c r="D81" s="21">
        <v>2661</v>
      </c>
      <c r="E81" s="19">
        <v>5.5</v>
      </c>
      <c r="F81" s="19">
        <f t="shared" si="7"/>
        <v>9.9416666666666664</v>
      </c>
      <c r="G81" s="19">
        <f t="shared" si="8"/>
        <v>7.083333333333286E-2</v>
      </c>
      <c r="H81" s="19">
        <f t="shared" si="9"/>
        <v>7.0588235294118116</v>
      </c>
      <c r="I81" s="26">
        <f t="shared" si="10"/>
        <v>10.489892551449495</v>
      </c>
    </row>
    <row r="82" spans="3:9" ht="15" customHeight="1" x14ac:dyDescent="0.25">
      <c r="C82" s="31"/>
      <c r="D82" s="21">
        <v>2679</v>
      </c>
      <c r="E82" s="19">
        <v>6</v>
      </c>
      <c r="F82" s="19">
        <f t="shared" si="7"/>
        <v>10.016666666666667</v>
      </c>
      <c r="G82" s="19">
        <f t="shared" si="8"/>
        <v>7.5000000000001066E-2</v>
      </c>
      <c r="H82" s="19">
        <f t="shared" si="9"/>
        <v>6.6666666666665719</v>
      </c>
      <c r="I82" s="26">
        <f t="shared" si="10"/>
        <v>-5.2287581699364543</v>
      </c>
    </row>
    <row r="83" spans="3:9" ht="15" customHeight="1" x14ac:dyDescent="0.25">
      <c r="C83" s="31"/>
      <c r="D83" s="21">
        <v>2698</v>
      </c>
      <c r="E83" s="19">
        <v>6.5</v>
      </c>
      <c r="F83" s="19">
        <f t="shared" si="7"/>
        <v>10.095833333333333</v>
      </c>
      <c r="G83" s="19">
        <f t="shared" si="8"/>
        <v>7.9166666666665719E-2</v>
      </c>
      <c r="H83" s="19">
        <f t="shared" si="9"/>
        <v>6.3157894736842861</v>
      </c>
      <c r="I83" s="26">
        <f t="shared" si="10"/>
        <v>-4.4321329639868212</v>
      </c>
    </row>
    <row r="84" spans="3:9" ht="15" customHeight="1" x14ac:dyDescent="0.25">
      <c r="C84" s="31"/>
      <c r="D84" s="21">
        <v>2719</v>
      </c>
      <c r="E84" s="19">
        <v>7</v>
      </c>
      <c r="F84" s="19">
        <f t="shared" si="7"/>
        <v>10.183333333333334</v>
      </c>
      <c r="G84" s="19">
        <f t="shared" si="8"/>
        <v>8.7500000000000355E-2</v>
      </c>
      <c r="H84" s="19">
        <f t="shared" si="9"/>
        <v>5.7142857142856913</v>
      </c>
      <c r="I84" s="26">
        <f t="shared" si="10"/>
        <v>-6.8743286788410556</v>
      </c>
    </row>
    <row r="85" spans="3:9" ht="15" customHeight="1" x14ac:dyDescent="0.25">
      <c r="C85" s="31"/>
      <c r="D85" s="21">
        <v>2744</v>
      </c>
      <c r="E85" s="19">
        <v>7.5</v>
      </c>
      <c r="F85" s="19">
        <f t="shared" si="7"/>
        <v>10.2875</v>
      </c>
      <c r="G85" s="19">
        <f t="shared" si="8"/>
        <v>0.10416666666666607</v>
      </c>
      <c r="H85" s="19">
        <f t="shared" si="9"/>
        <v>4.8000000000000274</v>
      </c>
      <c r="I85" s="26">
        <f t="shared" si="10"/>
        <v>-8.7771428571424241</v>
      </c>
    </row>
    <row r="86" spans="3:9" ht="15" customHeight="1" x14ac:dyDescent="0.25">
      <c r="C86" s="31"/>
      <c r="D86" s="21">
        <v>2773</v>
      </c>
      <c r="E86" s="19">
        <v>8</v>
      </c>
      <c r="F86" s="19">
        <f t="shared" si="7"/>
        <v>10.408333333333333</v>
      </c>
      <c r="G86" s="19">
        <f t="shared" si="8"/>
        <v>0.12083333333333357</v>
      </c>
      <c r="H86" s="19">
        <f t="shared" si="9"/>
        <v>4.1379310344827509</v>
      </c>
      <c r="I86" s="26">
        <f t="shared" si="10"/>
        <v>-5.4791914387636567</v>
      </c>
    </row>
    <row r="87" spans="3:9" ht="15" customHeight="1" thickBot="1" x14ac:dyDescent="0.3">
      <c r="C87" s="32"/>
      <c r="D87" s="21">
        <v>2810</v>
      </c>
      <c r="E87" s="19">
        <v>8.5</v>
      </c>
      <c r="F87" s="19">
        <f t="shared" si="7"/>
        <v>10.5625</v>
      </c>
      <c r="G87" s="19">
        <f t="shared" si="8"/>
        <v>0.15416666666666679</v>
      </c>
      <c r="H87" s="19">
        <f t="shared" si="9"/>
        <v>3.2432432432432408</v>
      </c>
      <c r="I87" s="26">
        <f t="shared" si="10"/>
        <v>-5.803380267499521</v>
      </c>
    </row>
    <row r="88" spans="3:9" ht="15" customHeight="1" x14ac:dyDescent="0.25">
      <c r="C88" s="20"/>
    </row>
    <row r="89" spans="3:9" ht="15" customHeight="1" x14ac:dyDescent="0.25">
      <c r="C89" s="20"/>
    </row>
    <row r="90" spans="3:9" ht="15.75" customHeight="1" x14ac:dyDescent="0.25">
      <c r="C90" s="20"/>
    </row>
  </sheetData>
  <mergeCells count="2">
    <mergeCell ref="C56:C67"/>
    <mergeCell ref="C69:C8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2014-12-07T21:14:51Z</dcterms:created>
  <dcterms:modified xsi:type="dcterms:W3CDTF">2014-12-30T12:20:04Z</dcterms:modified>
</cp:coreProperties>
</file>